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02 - MARKETING ET COM\Freebies\"/>
    </mc:Choice>
  </mc:AlternateContent>
  <xr:revisionPtr revIDLastSave="0" documentId="13_ncr:1_{B0285C0C-878A-44AF-9E15-433A82840055}" xr6:coauthVersionLast="45" xr6:coauthVersionMax="45" xr10:uidLastSave="{00000000-0000-0000-0000-000000000000}"/>
  <bookViews>
    <workbookView xWindow="-120" yWindow="-120" windowWidth="29040" windowHeight="15840" activeTab="1" xr2:uid="{4CDAE135-BE09-4F88-B25B-F8F40C0E4F3B}"/>
  </bookViews>
  <sheets>
    <sheet name="CA Estimé Année 2" sheetId="4" r:id="rId1"/>
    <sheet name="Tréso" sheetId="1" r:id="rId2"/>
  </sheets>
  <externalReferences>
    <externalReference r:id="rId3"/>
  </externalReferences>
  <definedNames>
    <definedName name="MmExcelLinker_9F1C0BF3_C69E_494A_9E6C_7A49C1B7852E">'CA Estimé Année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D7" i="1" l="1"/>
  <c r="D21" i="1" l="1"/>
  <c r="N21" i="1"/>
  <c r="E33" i="1" l="1"/>
  <c r="F33" i="1"/>
  <c r="G33" i="1"/>
  <c r="H33" i="1"/>
  <c r="I33" i="1"/>
  <c r="J33" i="1"/>
  <c r="K33" i="1"/>
  <c r="L33" i="1"/>
  <c r="M33" i="1"/>
  <c r="C7" i="4" l="1"/>
  <c r="D7" i="4"/>
  <c r="E5" i="4"/>
  <c r="E7" i="4" s="1"/>
  <c r="F5" i="4"/>
  <c r="F7" i="4" s="1"/>
  <c r="G5" i="4"/>
  <c r="H5" i="4"/>
  <c r="H7" i="4" s="1"/>
  <c r="I5" i="4"/>
  <c r="I7" i="4" s="1"/>
  <c r="J5" i="4"/>
  <c r="J7" i="4" s="1"/>
  <c r="K5" i="4"/>
  <c r="K7" i="4" s="1"/>
  <c r="L5" i="4"/>
  <c r="L7" i="4" s="1"/>
  <c r="M5" i="4"/>
  <c r="M7" i="4" s="1"/>
  <c r="G7" i="4"/>
  <c r="B7" i="4"/>
  <c r="N23" i="1"/>
  <c r="B9" i="1"/>
  <c r="C9" i="1"/>
  <c r="E9" i="1"/>
  <c r="F9" i="1"/>
  <c r="N5" i="4" l="1"/>
  <c r="N25" i="1"/>
  <c r="N22" i="1" l="1"/>
  <c r="C6" i="1" l="1"/>
  <c r="N8" i="1"/>
  <c r="N20" i="1"/>
  <c r="N19" i="1"/>
  <c r="D26" i="1"/>
  <c r="E26" i="1"/>
  <c r="F26" i="1"/>
  <c r="G26" i="1"/>
  <c r="N7" i="1" l="1"/>
  <c r="N9" i="1" l="1"/>
  <c r="N17" i="1" l="1"/>
  <c r="N4" i="4" l="1"/>
  <c r="M34" i="1"/>
  <c r="L34" i="1"/>
  <c r="K34" i="1"/>
  <c r="J34" i="1"/>
  <c r="I34" i="1"/>
  <c r="H34" i="1"/>
  <c r="G34" i="1"/>
  <c r="F34" i="1"/>
  <c r="E34" i="1"/>
  <c r="D34" i="1"/>
  <c r="B34" i="1"/>
  <c r="N33" i="1"/>
  <c r="C34" i="1"/>
  <c r="N6" i="1"/>
  <c r="N18" i="1"/>
  <c r="M26" i="1"/>
  <c r="L26" i="1"/>
  <c r="K26" i="1"/>
  <c r="J26" i="1"/>
  <c r="I26" i="1"/>
  <c r="H26" i="1"/>
  <c r="B26" i="1"/>
  <c r="C26" i="1"/>
  <c r="N24" i="1"/>
  <c r="B14" i="1"/>
  <c r="N13" i="1"/>
  <c r="N11" i="1"/>
  <c r="N10" i="1"/>
  <c r="N7" i="4" l="1"/>
  <c r="B27" i="1"/>
  <c r="N32" i="1"/>
  <c r="N34" i="1" s="1"/>
  <c r="N26" i="1"/>
  <c r="J14" i="1" l="1"/>
  <c r="F14" i="1"/>
  <c r="F27" i="1" s="1"/>
  <c r="M14" i="1"/>
  <c r="I14" i="1"/>
  <c r="E14" i="1"/>
  <c r="E27" i="1" s="1"/>
  <c r="L14" i="1"/>
  <c r="H14" i="1"/>
  <c r="D14" i="1"/>
  <c r="D27" i="1" s="1"/>
  <c r="K14" i="1"/>
  <c r="G14" i="1"/>
  <c r="M27" i="1" l="1"/>
  <c r="L27" i="1"/>
  <c r="K27" i="1"/>
  <c r="J27" i="1"/>
  <c r="I27" i="1"/>
  <c r="H27" i="1"/>
  <c r="G27" i="1"/>
  <c r="N12" i="1"/>
  <c r="N14" i="1" s="1"/>
  <c r="C14" i="1"/>
  <c r="C27" i="1" s="1"/>
  <c r="N27" i="1" l="1"/>
  <c r="E29" i="1" l="1"/>
  <c r="E35" i="1" l="1"/>
  <c r="E36" i="1" s="1"/>
  <c r="I29" i="1"/>
  <c r="I35" i="1" l="1"/>
  <c r="I36" i="1" s="1"/>
  <c r="J29" i="1"/>
  <c r="J35" i="1" l="1"/>
  <c r="J36" i="1" s="1"/>
  <c r="G29" i="1"/>
  <c r="G35" i="1" l="1"/>
  <c r="G36" i="1" s="1"/>
  <c r="F29" i="1"/>
  <c r="F35" i="1" l="1"/>
  <c r="F36" i="1" s="1"/>
  <c r="H29" i="1"/>
  <c r="H35" i="1" l="1"/>
  <c r="H36" i="1" s="1"/>
  <c r="D29" i="1"/>
  <c r="D35" i="1" l="1"/>
  <c r="D36" i="1" s="1"/>
  <c r="C29" i="1"/>
  <c r="C35" i="1" l="1"/>
  <c r="C36" i="1" s="1"/>
  <c r="B29" i="1" l="1"/>
  <c r="B35" i="1" l="1"/>
  <c r="B36" i="1" s="1"/>
  <c r="K29" i="1"/>
  <c r="M29" i="1"/>
  <c r="M35" i="1" l="1"/>
  <c r="M36" i="1" s="1"/>
  <c r="K35" i="1"/>
  <c r="K36" i="1" s="1"/>
  <c r="L29" i="1" l="1"/>
  <c r="N3" i="1"/>
  <c r="N29" i="1" s="1"/>
  <c r="N35" i="1" s="1"/>
  <c r="N36" i="1" s="1"/>
  <c r="L35" i="1" l="1"/>
  <c r="L36" i="1" s="1"/>
</calcChain>
</file>

<file path=xl/sharedStrings.xml><?xml version="1.0" encoding="utf-8"?>
<sst xmlns="http://schemas.openxmlformats.org/spreadsheetml/2006/main" count="108" uniqueCount="62">
  <si>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</si>
  <si>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</si>
  <si>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</si>
  <si>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</si>
  <si>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</si>
  <si>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</si>
  <si>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</si>
  <si>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</si>
  <si>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</si>
  <si>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</si>
  <si>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</si>
  <si>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</si>
  <si>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Licence Microsoft Office</t>
  </si>
  <si>
    <t>Cartouches encre</t>
  </si>
  <si>
    <t>Formation</t>
  </si>
  <si>
    <t>TOTAL</t>
  </si>
  <si>
    <t xml:space="preserve"> </t>
  </si>
  <si>
    <t>Poste et télécommunications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</si>
  <si>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</si>
  <si>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</si>
  <si>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</si>
  <si>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</si>
  <si>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</si>
  <si>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</si>
  <si>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</si>
  <si>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</si>
  <si>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</si>
  <si>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</si>
  <si>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</si>
  <si>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</si>
  <si>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Adhésion FNAE</t>
  </si>
  <si>
    <t>Charges fixes entreprise</t>
  </si>
  <si>
    <t>Créances clients / CA</t>
  </si>
  <si>
    <t>jusqu'en mai 2020</t>
  </si>
  <si>
    <t>Charges variables entreprise</t>
  </si>
  <si>
    <t>Total Charges Fixes entreprise</t>
  </si>
  <si>
    <t>Documentation / Information</t>
  </si>
  <si>
    <t>Total Charges entreprise</t>
  </si>
  <si>
    <t>Cartes de visites, flyers, livrets</t>
  </si>
  <si>
    <t>Canva : achats photos</t>
  </si>
  <si>
    <t>Antivirus AVAST</t>
  </si>
  <si>
    <t>Réalisé</t>
  </si>
  <si>
    <t>Trésorerie</t>
  </si>
  <si>
    <t>Total charges variables entreprise</t>
  </si>
  <si>
    <t>Publicité Pinterest</t>
  </si>
  <si>
    <t>Publicité FaceBook</t>
  </si>
  <si>
    <t>Ecart/prévisionnel</t>
  </si>
  <si>
    <t>Prévisionnel</t>
  </si>
  <si>
    <t>CFE : année 2 = ?</t>
  </si>
  <si>
    <t>PAYPAL : e-boutique</t>
  </si>
  <si>
    <t>Hébergement internet</t>
  </si>
  <si>
    <t>DECAISSEMENTS</t>
  </si>
  <si>
    <t>ENCAISSEMENTS</t>
  </si>
  <si>
    <t>ARE</t>
  </si>
  <si>
    <t>TOTAL DECAISSEMENTS</t>
  </si>
  <si>
    <t>TOTAL ENCAISSEMENTS</t>
  </si>
  <si>
    <t>Variation trésorerie</t>
  </si>
  <si>
    <t>Solde trésorerie</t>
  </si>
  <si>
    <t>Solde trésorerie (tous comptes)</t>
  </si>
  <si>
    <t>Assurance Responsabilité Civile Pro</t>
  </si>
  <si>
    <t>URSSAF</t>
  </si>
  <si>
    <t>Web marketing adhésion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</si>
</sst>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\€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44" fontId="3" fillId="3" borderId="1" xfId="1" applyFont="1" applyFill="1" applyBorder="1" applyAlignment="1">
      <alignment vertical="center"/>
    </xf>
    <xf numFmtId="0" fontId="8" fillId="0" borderId="0" xfId="0" applyFont="1"/>
    <xf numFmtId="0" fontId="9" fillId="0" borderId="4" xfId="0" applyFont="1" applyBorder="1" applyAlignment="1">
      <alignment horizontal="center"/>
    </xf>
    <xf numFmtId="44" fontId="8" fillId="0" borderId="0" xfId="1" applyFont="1"/>
    <xf numFmtId="0" fontId="6" fillId="0" borderId="0" xfId="0" applyFont="1"/>
    <xf numFmtId="17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vertical="center"/>
    </xf>
    <xf numFmtId="44" fontId="3" fillId="3" borderId="2" xfId="1" applyFont="1" applyFill="1" applyBorder="1" applyAlignment="1">
      <alignment vertical="center"/>
    </xf>
    <xf numFmtId="44" fontId="3" fillId="3" borderId="7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17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0" fillId="0" borderId="5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4" fillId="2" borderId="3" xfId="1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44" fontId="4" fillId="3" borderId="10" xfId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/>
    </xf>
    <xf numFmtId="44" fontId="13" fillId="2" borderId="3" xfId="0" applyNumberFormat="1" applyFont="1" applyFill="1" applyBorder="1" applyAlignment="1">
      <alignment vertical="center"/>
    </xf>
    <xf numFmtId="44" fontId="13" fillId="2" borderId="4" xfId="0" applyNumberFormat="1" applyFont="1" applyFill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5" fillId="6" borderId="6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44" fontId="4" fillId="3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4" fontId="3" fillId="0" borderId="8" xfId="1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44" fontId="4" fillId="6" borderId="3" xfId="1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44" fontId="4" fillId="6" borderId="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4" fontId="5" fillId="2" borderId="4" xfId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44" fontId="5" fillId="3" borderId="7" xfId="1" applyFont="1" applyFill="1" applyBorder="1" applyAlignment="1">
      <alignment vertical="center"/>
    </xf>
    <xf numFmtId="44" fontId="5" fillId="3" borderId="1" xfId="1" applyFont="1" applyFill="1" applyBorder="1" applyAlignment="1">
      <alignment vertical="center"/>
    </xf>
    <xf numFmtId="44" fontId="5" fillId="3" borderId="2" xfId="1" applyFont="1" applyFill="1" applyBorder="1" applyAlignment="1">
      <alignment vertical="center"/>
    </xf>
    <xf numFmtId="44" fontId="5" fillId="6" borderId="4" xfId="1" applyFont="1" applyFill="1" applyBorder="1" applyAlignment="1">
      <alignment vertical="center"/>
    </xf>
    <xf numFmtId="44" fontId="5" fillId="6" borderId="4" xfId="0" applyNumberFormat="1" applyFont="1" applyFill="1" applyBorder="1" applyAlignment="1">
      <alignment vertical="center"/>
    </xf>
    <xf numFmtId="44" fontId="5" fillId="3" borderId="11" xfId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0" fontId="9" fillId="0" borderId="20" xfId="0" applyFont="1" applyBorder="1"/>
    <xf numFmtId="44" fontId="3" fillId="0" borderId="13" xfId="1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44" fontId="9" fillId="0" borderId="3" xfId="1" applyFont="1" applyBorder="1"/>
    <xf numFmtId="44" fontId="9" fillId="0" borderId="4" xfId="1" applyFont="1" applyBorder="1"/>
    <xf numFmtId="44" fontId="9" fillId="0" borderId="21" xfId="1" applyFont="1" applyBorder="1"/>
    <xf numFmtId="0" fontId="9" fillId="0" borderId="18" xfId="0" applyFont="1" applyBorder="1"/>
    <xf numFmtId="17" fontId="2" fillId="4" borderId="3" xfId="0" applyNumberFormat="1" applyFont="1" applyFill="1" applyBorder="1" applyAlignment="1">
      <alignment horizontal="center" vertical="center"/>
    </xf>
    <xf numFmtId="44" fontId="7" fillId="0" borderId="15" xfId="1" applyFont="1" applyBorder="1" applyAlignment="1">
      <alignment vertical="center"/>
    </xf>
    <xf numFmtId="44" fontId="7" fillId="0" borderId="16" xfId="1" applyFont="1" applyBorder="1" applyAlignment="1">
      <alignment vertical="center"/>
    </xf>
    <xf numFmtId="164" fontId="9" fillId="0" borderId="17" xfId="0" applyNumberFormat="1" applyFont="1" applyBorder="1" applyAlignment="1">
      <alignment horizontal="center" vertical="center"/>
    </xf>
    <xf numFmtId="44" fontId="7" fillId="0" borderId="12" xfId="1" applyFont="1" applyBorder="1" applyAlignment="1">
      <alignment vertical="center"/>
    </xf>
    <xf numFmtId="44" fontId="7" fillId="0" borderId="13" xfId="1" applyFont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9" xfId="0" applyFont="1" applyBorder="1"/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14" fontId="0" fillId="0" borderId="0" xfId="0" applyNumberFormat="1" applyAlignment="1">
      <alignment horizontal="left" vertical="center" readingOrder="1"/>
    </xf>
    <xf numFmtId="165" fontId="0" fillId="0" borderId="0" xfId="0" applyNumberFormat="1" applyAlignment="1">
      <alignment horizontal="right" vertical="center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4" fontId="11" fillId="6" borderId="3" xfId="1" applyFont="1" applyFill="1" applyBorder="1" applyAlignment="1">
      <alignment vertical="center"/>
    </xf>
    <xf numFmtId="44" fontId="11" fillId="6" borderId="4" xfId="1" applyFont="1" applyFill="1" applyBorder="1" applyAlignment="1">
      <alignment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44" fontId="11" fillId="0" borderId="3" xfId="0" applyNumberFormat="1" applyFont="1" applyBorder="1" applyAlignment="1">
      <alignment vertical="center"/>
    </xf>
    <xf numFmtId="44" fontId="11" fillId="0" borderId="4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44" fontId="17" fillId="0" borderId="1" xfId="1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 readingOrder="1"/>
    </xf>
    <xf numFmtId="0" fontId="11" fillId="3" borderId="26" xfId="0" applyFont="1" applyFill="1" applyBorder="1" applyAlignment="1">
      <alignment vertical="center"/>
    </xf>
    <xf numFmtId="44" fontId="11" fillId="3" borderId="27" xfId="0" applyNumberFormat="1" applyFont="1" applyFill="1" applyBorder="1" applyAlignment="1">
      <alignment vertical="center"/>
    </xf>
    <xf numFmtId="44" fontId="11" fillId="3" borderId="28" xfId="0" applyNumberFormat="1" applyFont="1" applyFill="1" applyBorder="1" applyAlignment="1">
      <alignment vertical="center"/>
    </xf>
    <xf numFmtId="44" fontId="11" fillId="3" borderId="29" xfId="0" applyNumberFormat="1" applyFont="1" applyFill="1" applyBorder="1" applyAlignment="1">
      <alignment vertical="center"/>
    </xf>
    <xf numFmtId="44" fontId="11" fillId="0" borderId="6" xfId="0" applyNumberFormat="1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ocuments/_Secr&#233;tariat%20Excellence/Comptabilit&#233;/Recettes%20et%20suivi%20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proratisation PLAFOND CA"/>
      <sheetName val="Encaissements"/>
      <sheetName val="Recettes 2020"/>
      <sheetName val="Charges fiscales et cotisations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538A2-6274-44FA-8E9E-BD94FEC6ED76}">
  <sheetPr>
    <pageSetUpPr fitToPage="1"/>
  </sheetPr>
  <dimension ref="A1:N11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baseColWidth="10" defaultRowHeight="12.75" x14ac:dyDescent="0.2"/>
  <cols>
    <col min="1" max="1" width="17.42578125" style="2" bestFit="1" customWidth="1"/>
    <col min="2" max="2" width="12.85546875" style="2" bestFit="1" customWidth="1"/>
    <col min="3" max="4" width="11.85546875" style="2" bestFit="1" customWidth="1"/>
    <col min="5" max="13" width="11.42578125" style="2" bestFit="1" customWidth="1"/>
    <col min="14" max="14" width="11.85546875" style="2" bestFit="1" customWidth="1"/>
    <col min="15" max="16384" width="11.42578125" style="2"/>
  </cols>
  <sheetData>
    <row r="1" spans="1:14" x14ac:dyDescent="0.2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3.5" thickBot="1" x14ac:dyDescent="0.25">
      <c r="E2" s="2" t="s">
        <v>16</v>
      </c>
    </row>
    <row r="3" spans="1:14" ht="15.75" thickBot="1" x14ac:dyDescent="0.25">
      <c r="B3" s="6" t="s">
        <v>18</v>
      </c>
      <c r="C3" s="61" t="s">
        <v>19</v>
      </c>
      <c r="D3" s="61" t="s">
        <v>20</v>
      </c>
      <c r="E3" s="61" t="s">
        <v>21</v>
      </c>
      <c r="F3" s="61" t="s">
        <v>22</v>
      </c>
      <c r="G3" s="61" t="s">
        <v>23</v>
      </c>
      <c r="H3" s="61" t="s">
        <v>24</v>
      </c>
      <c r="I3" s="61" t="s">
        <v>25</v>
      </c>
      <c r="J3" s="61" t="s">
        <v>26</v>
      </c>
      <c r="K3" s="61" t="s">
        <v>27</v>
      </c>
      <c r="L3" s="61" t="s">
        <v>28</v>
      </c>
      <c r="M3" s="61" t="s">
        <v>29</v>
      </c>
      <c r="N3" s="3" t="s">
        <v>15</v>
      </c>
    </row>
    <row r="4" spans="1:14" ht="15" x14ac:dyDescent="0.2">
      <c r="A4" s="68" t="s">
        <v>47</v>
      </c>
      <c r="B4" s="62">
        <v>2400</v>
      </c>
      <c r="C4" s="63">
        <v>1000</v>
      </c>
      <c r="D4" s="63">
        <v>2400</v>
      </c>
      <c r="E4" s="63">
        <v>1000</v>
      </c>
      <c r="F4" s="63">
        <v>2400</v>
      </c>
      <c r="G4" s="63">
        <v>1000</v>
      </c>
      <c r="H4" s="63">
        <v>2400</v>
      </c>
      <c r="I4" s="63">
        <v>1000</v>
      </c>
      <c r="J4" s="63">
        <v>2400</v>
      </c>
      <c r="K4" s="63">
        <v>1000</v>
      </c>
      <c r="L4" s="63">
        <v>2400</v>
      </c>
      <c r="M4" s="63">
        <v>1000</v>
      </c>
      <c r="N4" s="64">
        <f>SUM(B4:M4)</f>
        <v>20400</v>
      </c>
    </row>
    <row r="5" spans="1:14" ht="15.75" thickBot="1" x14ac:dyDescent="0.25">
      <c r="A5" s="54" t="s">
        <v>41</v>
      </c>
      <c r="B5" s="65">
        <v>2622</v>
      </c>
      <c r="C5" s="66">
        <v>0</v>
      </c>
      <c r="D5" s="66">
        <v>2592</v>
      </c>
      <c r="E5" s="66">
        <f>Tréso!E33</f>
        <v>0</v>
      </c>
      <c r="F5" s="66">
        <f>Tréso!F33</f>
        <v>0</v>
      </c>
      <c r="G5" s="66">
        <f>Tréso!G33</f>
        <v>0</v>
      </c>
      <c r="H5" s="66">
        <f>Tréso!H33</f>
        <v>0</v>
      </c>
      <c r="I5" s="66">
        <f>Tréso!I33</f>
        <v>0</v>
      </c>
      <c r="J5" s="66">
        <f>Tréso!J33</f>
        <v>0</v>
      </c>
      <c r="K5" s="66">
        <f>Tréso!K33</f>
        <v>0</v>
      </c>
      <c r="L5" s="66">
        <f>Tréso!L33</f>
        <v>0</v>
      </c>
      <c r="M5" s="66">
        <f>Tréso!M33</f>
        <v>0</v>
      </c>
      <c r="N5" s="67">
        <f>SUM(B5:M5)</f>
        <v>5214</v>
      </c>
    </row>
    <row r="6" spans="1:14" ht="13.5" thickBot="1" x14ac:dyDescent="0.25"/>
    <row r="7" spans="1:14" ht="13.5" thickBot="1" x14ac:dyDescent="0.25">
      <c r="A7" s="60" t="s">
        <v>46</v>
      </c>
      <c r="B7" s="59">
        <f>B5-B4</f>
        <v>222</v>
      </c>
      <c r="C7" s="57">
        <f t="shared" ref="C7:M7" si="0">C5-C4</f>
        <v>-1000</v>
      </c>
      <c r="D7" s="57">
        <f t="shared" si="0"/>
        <v>192</v>
      </c>
      <c r="E7" s="57">
        <f t="shared" si="0"/>
        <v>-1000</v>
      </c>
      <c r="F7" s="57">
        <f t="shared" si="0"/>
        <v>-2400</v>
      </c>
      <c r="G7" s="57">
        <f t="shared" si="0"/>
        <v>-1000</v>
      </c>
      <c r="H7" s="57">
        <f t="shared" si="0"/>
        <v>-2400</v>
      </c>
      <c r="I7" s="57">
        <f t="shared" si="0"/>
        <v>-1000</v>
      </c>
      <c r="J7" s="57">
        <f t="shared" si="0"/>
        <v>-2400</v>
      </c>
      <c r="K7" s="57">
        <f t="shared" si="0"/>
        <v>-1000</v>
      </c>
      <c r="L7" s="57">
        <f t="shared" si="0"/>
        <v>-2400</v>
      </c>
      <c r="M7" s="57">
        <f t="shared" si="0"/>
        <v>-1000</v>
      </c>
      <c r="N7" s="58">
        <f>N5-N4</f>
        <v>-15186</v>
      </c>
    </row>
    <row r="8" spans="1:14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x14ac:dyDescent="0.2">
      <c r="B9" s="4"/>
      <c r="C9" s="4"/>
      <c r="D9" s="4"/>
      <c r="E9" s="4" t="s">
        <v>16</v>
      </c>
      <c r="F9" s="4"/>
      <c r="G9" s="4"/>
      <c r="H9" s="4"/>
      <c r="I9" s="4"/>
      <c r="J9" s="4"/>
      <c r="K9" s="4"/>
      <c r="L9" s="4"/>
      <c r="M9" s="4"/>
    </row>
    <row r="10" spans="1:14" x14ac:dyDescent="0.2">
      <c r="B10" s="76"/>
      <c r="C10" s="76"/>
      <c r="D10" s="76"/>
      <c r="E10" s="76"/>
      <c r="F10" s="5"/>
    </row>
    <row r="11" spans="1:14" x14ac:dyDescent="0.2">
      <c r="H11" s="2" t="s">
        <v>16</v>
      </c>
    </row>
  </sheetData>
  <mergeCells count="2">
    <mergeCell ref="B1:M1"/>
    <mergeCell ref="B10:E10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C73C-0242-41CF-8DB5-67295534D71A}">
  <dimension ref="A1:O49"/>
  <sheetViews>
    <sheetView tabSelected="1"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F33" sqref="F33"/>
    </sheetView>
  </sheetViews>
  <sheetFormatPr baseColWidth="10" defaultColWidth="12.85546875" defaultRowHeight="15.75" x14ac:dyDescent="0.25"/>
  <cols>
    <col min="1" max="1" width="44.5703125" style="7" bestFit="1" customWidth="1"/>
    <col min="2" max="6" width="14.85546875" style="7" bestFit="1" customWidth="1"/>
    <col min="7" max="7" width="12.85546875" style="7" bestFit="1" customWidth="1"/>
    <col min="8" max="11" width="14.85546875" style="7" bestFit="1" customWidth="1"/>
    <col min="12" max="13" width="12.85546875" style="7" bestFit="1" customWidth="1"/>
    <col min="14" max="14" width="16.42578125" style="16" bestFit="1" customWidth="1"/>
    <col min="15" max="16384" width="12.85546875" style="7"/>
  </cols>
  <sheetData>
    <row r="1" spans="1:15" ht="33.75" customHeight="1" x14ac:dyDescent="0.25">
      <c r="A1" s="79" t="s">
        <v>42</v>
      </c>
      <c r="B1" s="56">
        <v>2020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3" t="s">
        <v>16</v>
      </c>
    </row>
    <row r="2" spans="1:15" ht="16.5" thickBot="1" x14ac:dyDescent="0.3">
      <c r="A2" s="80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8" t="s">
        <v>15</v>
      </c>
    </row>
    <row r="3" spans="1:15" ht="19.5" thickBot="1" x14ac:dyDescent="0.3">
      <c r="A3" s="82" t="s">
        <v>58</v>
      </c>
      <c r="B3" s="21">
        <v>2500</v>
      </c>
      <c r="C3" s="21">
        <v>1200</v>
      </c>
      <c r="D3" s="21">
        <v>1210</v>
      </c>
      <c r="E3" s="21">
        <v>2000</v>
      </c>
      <c r="F3" s="21">
        <v>1000</v>
      </c>
      <c r="G3" s="21">
        <v>1250</v>
      </c>
      <c r="H3" s="21">
        <v>1222</v>
      </c>
      <c r="I3" s="21">
        <v>2200</v>
      </c>
      <c r="J3" s="21">
        <v>1200</v>
      </c>
      <c r="K3" s="21">
        <v>1500</v>
      </c>
      <c r="L3" s="21">
        <v>1000</v>
      </c>
      <c r="M3" s="21">
        <v>800</v>
      </c>
      <c r="N3" s="44">
        <f>SUM(B3:M3)</f>
        <v>17082</v>
      </c>
    </row>
    <row r="4" spans="1:15" s="35" customFormat="1" ht="21.75" thickBot="1" x14ac:dyDescent="0.3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9.5" thickBot="1" x14ac:dyDescent="0.3">
      <c r="A5" s="30" t="s">
        <v>31</v>
      </c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2" t="s">
        <v>15</v>
      </c>
    </row>
    <row r="6" spans="1:15" x14ac:dyDescent="0.25">
      <c r="A6" s="83" t="s">
        <v>40</v>
      </c>
      <c r="B6" s="11">
        <v>-33.979999999999997</v>
      </c>
      <c r="C6" s="11">
        <f>-47.88-15.99</f>
        <v>-63.870000000000005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46">
        <f t="shared" ref="N6:N13" si="0">SUM(B6:M6)</f>
        <v>-97.85</v>
      </c>
    </row>
    <row r="7" spans="1:15" x14ac:dyDescent="0.25">
      <c r="A7" s="84" t="s">
        <v>30</v>
      </c>
      <c r="B7" s="1">
        <v>-9.5</v>
      </c>
      <c r="C7" s="1">
        <v>-9.5</v>
      </c>
      <c r="D7" s="1">
        <f>-9.5-49</f>
        <v>-58.5</v>
      </c>
      <c r="E7" s="1">
        <v>-9.5</v>
      </c>
      <c r="F7" s="1">
        <v>-9.5</v>
      </c>
      <c r="G7" s="1">
        <v>-9.5</v>
      </c>
      <c r="H7" s="1">
        <v>-9.5</v>
      </c>
      <c r="I7" s="1">
        <v>-9.5</v>
      </c>
      <c r="J7" s="1">
        <v>-9.5</v>
      </c>
      <c r="K7" s="1">
        <v>-9.5</v>
      </c>
      <c r="L7" s="1">
        <v>-9.5</v>
      </c>
      <c r="M7" s="1">
        <v>-9.5</v>
      </c>
      <c r="N7" s="47">
        <f t="shared" ref="N7:N9" si="1">SUM(B7:M7)</f>
        <v>-163</v>
      </c>
    </row>
    <row r="8" spans="1:15" x14ac:dyDescent="0.25">
      <c r="A8" s="84" t="s">
        <v>59</v>
      </c>
      <c r="B8" s="1">
        <v>0</v>
      </c>
      <c r="C8" s="1">
        <v>0</v>
      </c>
      <c r="D8" s="1">
        <v>-163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47">
        <f t="shared" si="1"/>
        <v>-163</v>
      </c>
    </row>
    <row r="9" spans="1:15" x14ac:dyDescent="0.25">
      <c r="A9" s="84" t="s">
        <v>61</v>
      </c>
      <c r="B9" s="1">
        <f t="shared" ref="B9:E9" si="2">-129-25.8</f>
        <v>-154.80000000000001</v>
      </c>
      <c r="C9" s="1">
        <f t="shared" si="2"/>
        <v>-154.80000000000001</v>
      </c>
      <c r="D9" s="1">
        <v>-330</v>
      </c>
      <c r="E9" s="1">
        <f t="shared" si="2"/>
        <v>-154.80000000000001</v>
      </c>
      <c r="F9" s="1">
        <f>-154.8</f>
        <v>-154.80000000000001</v>
      </c>
      <c r="G9" s="1">
        <v>-154.80000000000001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47">
        <f t="shared" si="1"/>
        <v>-1104</v>
      </c>
      <c r="O9" s="7" t="s">
        <v>33</v>
      </c>
    </row>
    <row r="10" spans="1:15" x14ac:dyDescent="0.25">
      <c r="A10" s="84" t="s">
        <v>50</v>
      </c>
      <c r="B10" s="1">
        <v>-23.45</v>
      </c>
      <c r="C10" s="1">
        <v>-23.45</v>
      </c>
      <c r="D10" s="1">
        <v>-23.45</v>
      </c>
      <c r="E10" s="1">
        <v>-23.45</v>
      </c>
      <c r="F10" s="1">
        <v>-23.45</v>
      </c>
      <c r="G10" s="1">
        <v>-23.45</v>
      </c>
      <c r="H10" s="1">
        <v>-23.45</v>
      </c>
      <c r="I10" s="1">
        <v>-23.45</v>
      </c>
      <c r="J10" s="1">
        <v>-23.45</v>
      </c>
      <c r="K10" s="1">
        <v>-23.45</v>
      </c>
      <c r="L10" s="1">
        <v>-23.45</v>
      </c>
      <c r="M10" s="1">
        <v>-23.45</v>
      </c>
      <c r="N10" s="47">
        <f t="shared" si="0"/>
        <v>-281.39999999999992</v>
      </c>
      <c r="O10" s="7" t="s">
        <v>16</v>
      </c>
    </row>
    <row r="11" spans="1:15" x14ac:dyDescent="0.25">
      <c r="A11" s="84" t="s">
        <v>12</v>
      </c>
      <c r="B11" s="1">
        <v>-69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47">
        <f t="shared" si="0"/>
        <v>-69</v>
      </c>
    </row>
    <row r="12" spans="1:15" x14ac:dyDescent="0.25">
      <c r="A12" s="84" t="s">
        <v>60</v>
      </c>
      <c r="B12" s="1">
        <v>0</v>
      </c>
      <c r="C12" s="1">
        <v>-309</v>
      </c>
      <c r="D12" s="1">
        <v>0</v>
      </c>
      <c r="E12" s="1">
        <v>-305</v>
      </c>
      <c r="F12" s="1">
        <v>-87</v>
      </c>
      <c r="G12" s="1">
        <v>-87</v>
      </c>
      <c r="H12" s="1">
        <v>-87</v>
      </c>
      <c r="I12" s="1">
        <v>-87</v>
      </c>
      <c r="J12" s="1">
        <v>-87</v>
      </c>
      <c r="K12" s="1">
        <v>-87</v>
      </c>
      <c r="L12" s="1">
        <v>-87</v>
      </c>
      <c r="M12" s="1">
        <v>-87</v>
      </c>
      <c r="N12" s="47">
        <f t="shared" si="0"/>
        <v>-1310</v>
      </c>
    </row>
    <row r="13" spans="1:15" ht="16.5" thickBot="1" x14ac:dyDescent="0.3">
      <c r="A13" s="85" t="s">
        <v>48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48">
        <f t="shared" si="0"/>
        <v>0</v>
      </c>
    </row>
    <row r="14" spans="1:15" ht="16.5" thickBot="1" x14ac:dyDescent="0.3">
      <c r="A14" s="29" t="s">
        <v>35</v>
      </c>
      <c r="B14" s="39">
        <f t="shared" ref="B14:N14" si="3">SUM(B6:B13)</f>
        <v>-290.73</v>
      </c>
      <c r="C14" s="39">
        <f t="shared" si="3"/>
        <v>-560.62</v>
      </c>
      <c r="D14" s="39">
        <f t="shared" si="3"/>
        <v>-574.95000000000005</v>
      </c>
      <c r="E14" s="39">
        <f t="shared" si="3"/>
        <v>-492.75</v>
      </c>
      <c r="F14" s="39">
        <f t="shared" si="3"/>
        <v>-274.75</v>
      </c>
      <c r="G14" s="39">
        <f t="shared" si="3"/>
        <v>-274.75</v>
      </c>
      <c r="H14" s="39">
        <f t="shared" si="3"/>
        <v>-119.95</v>
      </c>
      <c r="I14" s="39">
        <f t="shared" si="3"/>
        <v>-119.95</v>
      </c>
      <c r="J14" s="39">
        <f t="shared" si="3"/>
        <v>-119.95</v>
      </c>
      <c r="K14" s="39">
        <f t="shared" si="3"/>
        <v>-119.95</v>
      </c>
      <c r="L14" s="39">
        <f t="shared" si="3"/>
        <v>-119.95</v>
      </c>
      <c r="M14" s="39">
        <f t="shared" si="3"/>
        <v>-119.95</v>
      </c>
      <c r="N14" s="49">
        <f t="shared" si="3"/>
        <v>-3188.25</v>
      </c>
    </row>
    <row r="15" spans="1:15" s="36" customFormat="1" ht="16.5" thickBot="1" x14ac:dyDescent="0.3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5"/>
    </row>
    <row r="16" spans="1:15" ht="19.5" thickBot="1" x14ac:dyDescent="0.3">
      <c r="A16" s="40" t="s">
        <v>34</v>
      </c>
      <c r="B16" s="31" t="s">
        <v>0</v>
      </c>
      <c r="C16" s="31" t="s">
        <v>1</v>
      </c>
      <c r="D16" s="31" t="s">
        <v>2</v>
      </c>
      <c r="E16" s="31" t="s">
        <v>3</v>
      </c>
      <c r="F16" s="31" t="s">
        <v>4</v>
      </c>
      <c r="G16" s="31" t="s">
        <v>5</v>
      </c>
      <c r="H16" s="31" t="s">
        <v>6</v>
      </c>
      <c r="I16" s="31" t="s">
        <v>7</v>
      </c>
      <c r="J16" s="31" t="s">
        <v>8</v>
      </c>
      <c r="K16" s="31" t="s">
        <v>9</v>
      </c>
      <c r="L16" s="31" t="s">
        <v>10</v>
      </c>
      <c r="M16" s="31" t="s">
        <v>11</v>
      </c>
      <c r="N16" s="32" t="s">
        <v>15</v>
      </c>
    </row>
    <row r="17" spans="1:14" x14ac:dyDescent="0.25">
      <c r="A17" s="83" t="s">
        <v>17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46">
        <f t="shared" ref="N17:N25" si="4">SUM(B17:M17)</f>
        <v>0</v>
      </c>
    </row>
    <row r="18" spans="1:14" x14ac:dyDescent="0.25">
      <c r="A18" s="84" t="s">
        <v>14</v>
      </c>
      <c r="B18" s="19">
        <v>0</v>
      </c>
      <c r="C18" s="20">
        <v>-103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47">
        <f t="shared" si="4"/>
        <v>-103</v>
      </c>
    </row>
    <row r="19" spans="1:14" x14ac:dyDescent="0.25">
      <c r="A19" s="84" t="s">
        <v>36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47">
        <f t="shared" si="4"/>
        <v>0</v>
      </c>
    </row>
    <row r="20" spans="1:14" x14ac:dyDescent="0.25">
      <c r="A20" s="84" t="s">
        <v>39</v>
      </c>
      <c r="B20" s="19">
        <v>0</v>
      </c>
      <c r="C20" s="20">
        <v>-6</v>
      </c>
      <c r="D20" s="28">
        <v>-1</v>
      </c>
      <c r="E20" s="28">
        <v>0</v>
      </c>
      <c r="F20" s="28">
        <v>0</v>
      </c>
      <c r="G20" s="28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47">
        <f t="shared" si="4"/>
        <v>-7</v>
      </c>
    </row>
    <row r="21" spans="1:14" x14ac:dyDescent="0.25">
      <c r="A21" s="84" t="s">
        <v>49</v>
      </c>
      <c r="B21" s="19">
        <v>0</v>
      </c>
      <c r="C21" s="20">
        <v>0</v>
      </c>
      <c r="D21" s="28">
        <f>-6+5.78</f>
        <v>-0.21999999999999975</v>
      </c>
      <c r="E21" s="28">
        <v>0</v>
      </c>
      <c r="F21" s="28">
        <v>0</v>
      </c>
      <c r="G21" s="28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7">
        <f t="shared" ref="N21" si="5">SUM(B21:M21)</f>
        <v>-0.21999999999999975</v>
      </c>
    </row>
    <row r="22" spans="1:14" x14ac:dyDescent="0.25">
      <c r="A22" s="84" t="s">
        <v>44</v>
      </c>
      <c r="B22" s="19">
        <v>0</v>
      </c>
      <c r="C22" s="20">
        <v>0</v>
      </c>
      <c r="D22" s="28">
        <v>-5</v>
      </c>
      <c r="E22" s="28">
        <v>0</v>
      </c>
      <c r="F22" s="28">
        <v>0</v>
      </c>
      <c r="G22" s="28">
        <v>-12</v>
      </c>
      <c r="H22" s="20">
        <v>0</v>
      </c>
      <c r="I22" s="20">
        <v>0</v>
      </c>
      <c r="J22" s="20">
        <v>-12</v>
      </c>
      <c r="K22" s="20">
        <v>0</v>
      </c>
      <c r="L22" s="20">
        <v>0</v>
      </c>
      <c r="M22" s="20">
        <v>0</v>
      </c>
      <c r="N22" s="47">
        <f t="shared" si="4"/>
        <v>-29</v>
      </c>
    </row>
    <row r="23" spans="1:14" x14ac:dyDescent="0.25">
      <c r="A23" s="84" t="s">
        <v>45</v>
      </c>
      <c r="B23" s="19">
        <v>0</v>
      </c>
      <c r="C23" s="20">
        <v>0</v>
      </c>
      <c r="D23" s="10">
        <v>-11.88</v>
      </c>
      <c r="E23" s="10">
        <v>0</v>
      </c>
      <c r="F23" s="10">
        <v>0</v>
      </c>
      <c r="G23" s="10">
        <v>-10</v>
      </c>
      <c r="H23" s="20">
        <v>0</v>
      </c>
      <c r="I23" s="20">
        <v>0</v>
      </c>
      <c r="J23" s="20">
        <v>-10</v>
      </c>
      <c r="K23" s="20">
        <v>0</v>
      </c>
      <c r="L23" s="20">
        <v>0</v>
      </c>
      <c r="M23" s="20">
        <v>0</v>
      </c>
      <c r="N23" s="47">
        <f t="shared" si="4"/>
        <v>-31.880000000000003</v>
      </c>
    </row>
    <row r="24" spans="1:14" x14ac:dyDescent="0.25">
      <c r="A24" s="84" t="s">
        <v>13</v>
      </c>
      <c r="B24" s="20">
        <v>-4.99</v>
      </c>
      <c r="C24" s="20">
        <v>-4.99</v>
      </c>
      <c r="D24" s="20">
        <v>-4.99</v>
      </c>
      <c r="E24" s="20">
        <v>-4.99</v>
      </c>
      <c r="F24" s="20">
        <v>-4.99</v>
      </c>
      <c r="G24" s="20">
        <v>-4.99</v>
      </c>
      <c r="H24" s="20">
        <v>-4.99</v>
      </c>
      <c r="I24" s="20">
        <v>-4.99</v>
      </c>
      <c r="J24" s="20">
        <v>-4.99</v>
      </c>
      <c r="K24" s="20">
        <v>-4.99</v>
      </c>
      <c r="L24" s="20">
        <v>-4.99</v>
      </c>
      <c r="M24" s="20">
        <v>-4.99</v>
      </c>
      <c r="N24" s="47">
        <f t="shared" si="4"/>
        <v>-59.880000000000017</v>
      </c>
    </row>
    <row r="25" spans="1:14" ht="16.5" thickBot="1" x14ac:dyDescent="0.3">
      <c r="A25" s="85" t="s">
        <v>38</v>
      </c>
      <c r="B25" s="10">
        <v>0</v>
      </c>
      <c r="C25" s="10">
        <v>0</v>
      </c>
      <c r="D25" s="55">
        <v>0</v>
      </c>
      <c r="E25" s="55">
        <v>0</v>
      </c>
      <c r="F25" s="55">
        <v>0</v>
      </c>
      <c r="G25" s="55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47">
        <f t="shared" si="4"/>
        <v>0</v>
      </c>
    </row>
    <row r="26" spans="1:14" ht="16.5" thickBot="1" x14ac:dyDescent="0.3">
      <c r="A26" s="41" t="s">
        <v>43</v>
      </c>
      <c r="B26" s="42">
        <f>SUM(B17:B25)</f>
        <v>-4.99</v>
      </c>
      <c r="C26" s="42">
        <f>SUM(C17:C25)</f>
        <v>-113.99</v>
      </c>
      <c r="D26" s="42">
        <f>SUM(D17:D25)</f>
        <v>-23.090000000000003</v>
      </c>
      <c r="E26" s="42">
        <f>SUM(E17:E25)</f>
        <v>-4.99</v>
      </c>
      <c r="F26" s="42">
        <f>SUM(F17:F25)</f>
        <v>-4.99</v>
      </c>
      <c r="G26" s="42">
        <f>SUM(G17:G25)</f>
        <v>-26.990000000000002</v>
      </c>
      <c r="H26" s="42">
        <f>SUM(H17:H25)</f>
        <v>-4.99</v>
      </c>
      <c r="I26" s="42">
        <f>SUM(I17:I25)</f>
        <v>-4.99</v>
      </c>
      <c r="J26" s="42">
        <f>SUM(J17:J25)</f>
        <v>-26.990000000000002</v>
      </c>
      <c r="K26" s="42">
        <f>SUM(K17:K25)</f>
        <v>-4.99</v>
      </c>
      <c r="L26" s="42">
        <f>SUM(L17:L25)</f>
        <v>-4.99</v>
      </c>
      <c r="M26" s="42">
        <f>SUM(M17:M25)</f>
        <v>-4.99</v>
      </c>
      <c r="N26" s="50">
        <f>SUM(N17:N25)</f>
        <v>-230.98000000000002</v>
      </c>
    </row>
    <row r="27" spans="1:14" ht="19.5" thickBot="1" x14ac:dyDescent="0.3">
      <c r="A27" s="30" t="s">
        <v>37</v>
      </c>
      <c r="B27" s="77">
        <f>B26+B14</f>
        <v>-295.72000000000003</v>
      </c>
      <c r="C27" s="77">
        <f>C26+C14</f>
        <v>-674.61</v>
      </c>
      <c r="D27" s="77">
        <f>D26+D14</f>
        <v>-598.04000000000008</v>
      </c>
      <c r="E27" s="77">
        <f>E26+E14</f>
        <v>-497.74</v>
      </c>
      <c r="F27" s="77">
        <f>F26+F14</f>
        <v>-279.74</v>
      </c>
      <c r="G27" s="77">
        <f>G26+G14</f>
        <v>-301.74</v>
      </c>
      <c r="H27" s="77">
        <f>H26+H14</f>
        <v>-124.94</v>
      </c>
      <c r="I27" s="77">
        <f>I26+I14</f>
        <v>-124.94</v>
      </c>
      <c r="J27" s="77">
        <f>J26+J14</f>
        <v>-146.94</v>
      </c>
      <c r="K27" s="77">
        <f>K26+K14</f>
        <v>-124.94</v>
      </c>
      <c r="L27" s="77">
        <f>L26+L14</f>
        <v>-124.94</v>
      </c>
      <c r="M27" s="77">
        <f>M26+M14</f>
        <v>-124.94</v>
      </c>
      <c r="N27" s="78">
        <f>SUM(B27:M27)</f>
        <v>-3419.2300000000005</v>
      </c>
    </row>
    <row r="28" spans="1:14" s="24" customFormat="1" ht="16.5" thickBot="1" x14ac:dyDescent="0.3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51"/>
    </row>
    <row r="29" spans="1:14" ht="19.5" thickBot="1" x14ac:dyDescent="0.3">
      <c r="A29" s="25" t="s">
        <v>54</v>
      </c>
      <c r="B29" s="26">
        <f>B26+B14+B3</f>
        <v>2204.2799999999997</v>
      </c>
      <c r="C29" s="26">
        <f>C26+C14+C3</f>
        <v>525.39</v>
      </c>
      <c r="D29" s="26">
        <f>D26+D14+D3</f>
        <v>611.95999999999992</v>
      </c>
      <c r="E29" s="26">
        <f>E26+E14+E3</f>
        <v>1502.26</v>
      </c>
      <c r="F29" s="26">
        <f>F26+F14+F3</f>
        <v>720.26</v>
      </c>
      <c r="G29" s="26">
        <f>G26+G14+G3</f>
        <v>948.26</v>
      </c>
      <c r="H29" s="26">
        <f>H26+H14+H3</f>
        <v>1097.06</v>
      </c>
      <c r="I29" s="26">
        <f>I26+I14+I3</f>
        <v>2075.06</v>
      </c>
      <c r="J29" s="26">
        <f>J26+J14+J3</f>
        <v>1053.06</v>
      </c>
      <c r="K29" s="26">
        <f>K26+K14+K3</f>
        <v>1375.06</v>
      </c>
      <c r="L29" s="26">
        <f>L26+L14+L3</f>
        <v>875.06</v>
      </c>
      <c r="M29" s="26">
        <f>M26+M14+M3</f>
        <v>675.06</v>
      </c>
      <c r="N29" s="27">
        <f>N26+N14+N3</f>
        <v>13662.77</v>
      </c>
    </row>
    <row r="30" spans="1:14" ht="21.75" thickBot="1" x14ac:dyDescent="0.3">
      <c r="A30" s="81" t="s">
        <v>52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s="16" customFormat="1" x14ac:dyDescent="0.25">
      <c r="A31" s="13" t="s">
        <v>16</v>
      </c>
      <c r="B31" s="14" t="s">
        <v>0</v>
      </c>
      <c r="C31" s="14" t="s">
        <v>1</v>
      </c>
      <c r="D31" s="14" t="s">
        <v>2</v>
      </c>
      <c r="E31" s="14" t="s">
        <v>3</v>
      </c>
      <c r="F31" s="14" t="s">
        <v>4</v>
      </c>
      <c r="G31" s="14" t="s">
        <v>5</v>
      </c>
      <c r="H31" s="14" t="s">
        <v>6</v>
      </c>
      <c r="I31" s="14" t="s">
        <v>7</v>
      </c>
      <c r="J31" s="14" t="s">
        <v>8</v>
      </c>
      <c r="K31" s="14" t="s">
        <v>9</v>
      </c>
      <c r="L31" s="14" t="s">
        <v>10</v>
      </c>
      <c r="M31" s="14" t="s">
        <v>11</v>
      </c>
      <c r="N31" s="15" t="s">
        <v>15</v>
      </c>
    </row>
    <row r="32" spans="1:14" x14ac:dyDescent="0.25">
      <c r="A32" s="89" t="s">
        <v>53</v>
      </c>
      <c r="B32" s="20">
        <v>1311</v>
      </c>
      <c r="C32" s="92">
        <v>2253.2399999999998</v>
      </c>
      <c r="D32" s="92">
        <v>1296</v>
      </c>
      <c r="E32" s="20">
        <v>0</v>
      </c>
      <c r="F32" s="20">
        <v>2592</v>
      </c>
      <c r="G32" s="20"/>
      <c r="H32" s="20"/>
      <c r="I32" s="20"/>
      <c r="J32" s="90"/>
      <c r="K32" s="20"/>
      <c r="L32" s="20"/>
      <c r="M32" s="20"/>
      <c r="N32" s="52">
        <f>SUM(B32:M32)</f>
        <v>7452.24</v>
      </c>
    </row>
    <row r="33" spans="1:14" x14ac:dyDescent="0.25">
      <c r="A33" s="89" t="s">
        <v>32</v>
      </c>
      <c r="B33" s="20">
        <v>2622</v>
      </c>
      <c r="C33" s="20">
        <f>'[1]Recettes 2020'!D11</f>
        <v>0</v>
      </c>
      <c r="D33" s="20">
        <v>2592</v>
      </c>
      <c r="E33" s="20">
        <f>'[1]Recettes 2020'!F11</f>
        <v>0</v>
      </c>
      <c r="F33" s="20">
        <f>'[1]Recettes 2020'!G11</f>
        <v>0</v>
      </c>
      <c r="G33" s="20">
        <f>'[1]Recettes 2020'!H11</f>
        <v>0</v>
      </c>
      <c r="H33" s="20">
        <f>'[1]Recettes 2020'!I11</f>
        <v>0</v>
      </c>
      <c r="I33" s="20">
        <f>'[1]Recettes 2020'!J11</f>
        <v>0</v>
      </c>
      <c r="J33" s="90">
        <f>'[1]Recettes 2020'!K11</f>
        <v>0</v>
      </c>
      <c r="K33" s="20">
        <f>'[1]Recettes 2020'!L11</f>
        <v>0</v>
      </c>
      <c r="L33" s="91">
        <f>'[1]Recettes 2020'!M11</f>
        <v>0</v>
      </c>
      <c r="M33" s="20">
        <f>'[1]Recettes 2020'!N11</f>
        <v>0</v>
      </c>
      <c r="N33" s="52">
        <f>SUM(B33:M33)</f>
        <v>5214</v>
      </c>
    </row>
    <row r="34" spans="1:14" ht="19.5" thickBot="1" x14ac:dyDescent="0.3">
      <c r="A34" s="12" t="s">
        <v>55</v>
      </c>
      <c r="B34" s="9">
        <f t="shared" ref="B34:N34" si="6">SUM(B32:B33)</f>
        <v>3933</v>
      </c>
      <c r="C34" s="9">
        <f t="shared" si="6"/>
        <v>2253.2399999999998</v>
      </c>
      <c r="D34" s="9">
        <f t="shared" si="6"/>
        <v>3888</v>
      </c>
      <c r="E34" s="9">
        <f t="shared" si="6"/>
        <v>0</v>
      </c>
      <c r="F34" s="9">
        <f t="shared" si="6"/>
        <v>2592</v>
      </c>
      <c r="G34" s="9">
        <f t="shared" si="6"/>
        <v>0</v>
      </c>
      <c r="H34" s="9">
        <f t="shared" si="6"/>
        <v>0</v>
      </c>
      <c r="I34" s="9">
        <f t="shared" si="6"/>
        <v>0</v>
      </c>
      <c r="J34" s="9">
        <f t="shared" si="6"/>
        <v>0</v>
      </c>
      <c r="K34" s="9">
        <f t="shared" si="6"/>
        <v>0</v>
      </c>
      <c r="L34" s="9">
        <f t="shared" si="6"/>
        <v>0</v>
      </c>
      <c r="M34" s="9">
        <f t="shared" si="6"/>
        <v>0</v>
      </c>
      <c r="N34" s="53">
        <f t="shared" si="6"/>
        <v>12666.24</v>
      </c>
    </row>
    <row r="35" spans="1:14" ht="19.5" thickBot="1" x14ac:dyDescent="0.3">
      <c r="A35" s="93" t="s">
        <v>56</v>
      </c>
      <c r="B35" s="94">
        <f>B34+B29</f>
        <v>6137.28</v>
      </c>
      <c r="C35" s="95">
        <f>C34+C29</f>
        <v>2778.6299999999997</v>
      </c>
      <c r="D35" s="95">
        <f>D34+D29</f>
        <v>4499.96</v>
      </c>
      <c r="E35" s="95">
        <f>E34+E29</f>
        <v>1502.26</v>
      </c>
      <c r="F35" s="95">
        <f>F34+F29</f>
        <v>3312.26</v>
      </c>
      <c r="G35" s="95">
        <f>G34+G29</f>
        <v>948.26</v>
      </c>
      <c r="H35" s="95">
        <f>H34+H29</f>
        <v>1097.06</v>
      </c>
      <c r="I35" s="95">
        <f>I34+I29</f>
        <v>2075.06</v>
      </c>
      <c r="J35" s="95">
        <f>J34+J29</f>
        <v>1053.06</v>
      </c>
      <c r="K35" s="95">
        <f>K34+K29</f>
        <v>1375.06</v>
      </c>
      <c r="L35" s="95">
        <f>L34+L29</f>
        <v>875.06</v>
      </c>
      <c r="M35" s="95">
        <f>M34+M29</f>
        <v>675.06</v>
      </c>
      <c r="N35" s="96">
        <f>N29</f>
        <v>13662.77</v>
      </c>
    </row>
    <row r="36" spans="1:14" ht="19.5" thickBot="1" x14ac:dyDescent="0.3">
      <c r="A36" s="88" t="s">
        <v>57</v>
      </c>
      <c r="B36" s="97">
        <f>B35+B3</f>
        <v>8637.2799999999988</v>
      </c>
      <c r="C36" s="86">
        <f>SUM(C35:C35)</f>
        <v>2778.6299999999997</v>
      </c>
      <c r="D36" s="86">
        <f>SUM(D35:D35)</f>
        <v>4499.96</v>
      </c>
      <c r="E36" s="86">
        <f>SUM(E35:E35)</f>
        <v>1502.26</v>
      </c>
      <c r="F36" s="86">
        <f>SUM(F35:F35)</f>
        <v>3312.26</v>
      </c>
      <c r="G36" s="86">
        <f>SUM(G35:G35)</f>
        <v>948.26</v>
      </c>
      <c r="H36" s="86">
        <f>SUM(H35:H35)</f>
        <v>1097.06</v>
      </c>
      <c r="I36" s="86">
        <f>SUM(I35:I35)</f>
        <v>2075.06</v>
      </c>
      <c r="J36" s="86">
        <f>SUM(J35:J35)</f>
        <v>1053.06</v>
      </c>
      <c r="K36" s="86">
        <f>SUM(K35:K35)</f>
        <v>1375.06</v>
      </c>
      <c r="L36" s="86">
        <f>SUM(L35:L35)</f>
        <v>875.06</v>
      </c>
      <c r="M36" s="86">
        <f>SUM(M35:M35)</f>
        <v>675.06</v>
      </c>
      <c r="N36" s="87">
        <f>SUM(N35:N35)</f>
        <v>13662.77</v>
      </c>
    </row>
    <row r="37" spans="1:14" x14ac:dyDescent="0.25">
      <c r="E37" s="7" t="s">
        <v>16</v>
      </c>
    </row>
    <row r="39" spans="1:14" x14ac:dyDescent="0.25">
      <c r="C39" s="69"/>
      <c r="D39" s="70"/>
      <c r="E39" s="70"/>
      <c r="F39" s="70"/>
      <c r="G39" s="70"/>
    </row>
    <row r="40" spans="1:14" x14ac:dyDescent="0.25">
      <c r="C40" s="71"/>
      <c r="D40" s="72"/>
      <c r="E40" s="72"/>
      <c r="F40" s="72"/>
      <c r="G40" s="72"/>
    </row>
    <row r="41" spans="1:14" x14ac:dyDescent="0.25">
      <c r="C41" s="73"/>
      <c r="D41" s="69"/>
      <c r="E41" s="69"/>
      <c r="F41" s="74"/>
      <c r="G41" s="70"/>
    </row>
    <row r="42" spans="1:14" x14ac:dyDescent="0.25">
      <c r="C42" s="73"/>
      <c r="D42" s="69"/>
      <c r="E42" s="69"/>
      <c r="F42" s="74"/>
      <c r="G42" s="70"/>
    </row>
    <row r="43" spans="1:14" x14ac:dyDescent="0.25">
      <c r="C43" s="73"/>
      <c r="D43" s="69"/>
      <c r="E43" s="69"/>
      <c r="F43" s="74"/>
      <c r="G43" s="70"/>
    </row>
    <row r="44" spans="1:14" x14ac:dyDescent="0.25">
      <c r="C44" s="70"/>
      <c r="D44" s="70"/>
      <c r="E44" s="70"/>
      <c r="F44" s="74"/>
      <c r="G44" s="74"/>
    </row>
    <row r="45" spans="1:14" x14ac:dyDescent="0.25">
      <c r="C45" s="69"/>
      <c r="D45" s="70"/>
      <c r="E45" s="70"/>
      <c r="F45" s="70"/>
      <c r="G45" s="70"/>
    </row>
    <row r="46" spans="1:14" x14ac:dyDescent="0.25">
      <c r="C46" s="71"/>
      <c r="D46" s="72"/>
      <c r="E46" s="72"/>
      <c r="F46" s="72"/>
      <c r="G46" s="72"/>
    </row>
    <row r="47" spans="1:14" x14ac:dyDescent="0.25">
      <c r="C47" s="73"/>
      <c r="D47" s="69"/>
      <c r="E47" s="69"/>
      <c r="F47" s="74"/>
      <c r="G47" s="70"/>
    </row>
    <row r="48" spans="1:14" x14ac:dyDescent="0.25">
      <c r="C48" s="73"/>
      <c r="D48" s="69"/>
      <c r="E48" s="69"/>
      <c r="F48" s="74"/>
      <c r="G48" s="70"/>
    </row>
    <row r="49" spans="3:7" x14ac:dyDescent="0.25">
      <c r="C49" s="70"/>
      <c r="D49" s="70"/>
      <c r="E49" s="70"/>
      <c r="F49" s="74"/>
      <c r="G49" s="74"/>
    </row>
  </sheetData>
  <mergeCells count="3">
    <mergeCell ref="A4:N4"/>
    <mergeCell ref="A30:N30"/>
    <mergeCell ref="A1:A2"/>
  </mergeCells>
  <conditionalFormatting sqref="B36:N36">
    <cfRule type="cellIs" dxfId="1" priority="6" operator="greaterThan">
      <formula>0</formula>
    </cfRule>
    <cfRule type="cellIs" dxfId="0" priority="7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 Estimé Année 2</vt:lpstr>
      <vt:lpstr>Tréso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dcterms:created xsi:type="dcterms:W3CDTF">2018-12-17T12:56:24Z</dcterms:created>
  <dcterms:modified xsi:type="dcterms:W3CDTF">2020-06-01T09:55:21Z</dcterms:modified>
</cp:coreProperties>
</file>